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 laptop\Dropbox\U3A Repository\Committee\Reports for Committee meetings\17032020 reports\"/>
    </mc:Choice>
  </mc:AlternateContent>
  <xr:revisionPtr revIDLastSave="0" documentId="8_{1C644428-1088-4573-BC33-11B92BFA340A}" xr6:coauthVersionLast="45" xr6:coauthVersionMax="45" xr10:uidLastSave="{00000000-0000-0000-0000-000000000000}"/>
  <bookViews>
    <workbookView xWindow="-120" yWindow="-120" windowWidth="20730" windowHeight="11160" xr2:uid="{4D6421BD-45DD-4CA5-9EE3-4B402276201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M37" i="1"/>
  <c r="J37" i="1"/>
  <c r="F34" i="1"/>
  <c r="F37" i="1" s="1"/>
  <c r="F30" i="1"/>
  <c r="M26" i="1"/>
  <c r="J26" i="1"/>
  <c r="E24" i="1"/>
  <c r="E23" i="1"/>
  <c r="E22" i="1"/>
  <c r="E21" i="1"/>
  <c r="E20" i="1"/>
  <c r="E19" i="1"/>
  <c r="E18" i="1"/>
  <c r="E17" i="1"/>
  <c r="E16" i="1"/>
  <c r="E15" i="1"/>
  <c r="E14" i="1"/>
  <c r="M12" i="1"/>
  <c r="M28" i="1" s="1"/>
  <c r="M32" i="1" s="1"/>
  <c r="M41" i="1" s="1"/>
  <c r="J12" i="1"/>
  <c r="J28" i="1" s="1"/>
  <c r="J32" i="1" s="1"/>
  <c r="J41" i="1" s="1"/>
  <c r="E11" i="1"/>
  <c r="E10" i="1"/>
  <c r="E9" i="1"/>
  <c r="E8" i="1"/>
  <c r="E7" i="1"/>
  <c r="F26" i="1" l="1"/>
  <c r="F12" i="1"/>
  <c r="F28" i="1" l="1"/>
  <c r="F32" i="1" s="1"/>
  <c r="F41" i="1"/>
  <c r="G43" i="1"/>
  <c r="G45" i="1" s="1"/>
</calcChain>
</file>

<file path=xl/sharedStrings.xml><?xml version="1.0" encoding="utf-8"?>
<sst xmlns="http://schemas.openxmlformats.org/spreadsheetml/2006/main" count="66" uniqueCount="54">
  <si>
    <t>Basingstoke - Old Basing U3A</t>
  </si>
  <si>
    <t>Actual</t>
  </si>
  <si>
    <t>Budget</t>
  </si>
  <si>
    <t>Budget revised</t>
  </si>
  <si>
    <t>2019/20</t>
  </si>
  <si>
    <t>Financial Statement</t>
  </si>
  <si>
    <t>Membership Cost</t>
  </si>
  <si>
    <t>Receipts</t>
  </si>
  <si>
    <t>£</t>
  </si>
  <si>
    <t>F</t>
  </si>
  <si>
    <t>Membership</t>
  </si>
  <si>
    <t>H</t>
  </si>
  <si>
    <t>Sale of Goods</t>
  </si>
  <si>
    <t>I</t>
  </si>
  <si>
    <t>Gift Aid/Grants</t>
  </si>
  <si>
    <t>K</t>
  </si>
  <si>
    <t>Printing</t>
  </si>
  <si>
    <t>M</t>
  </si>
  <si>
    <t>Transfer/Cash in</t>
  </si>
  <si>
    <t>Payments</t>
  </si>
  <si>
    <t>G</t>
  </si>
  <si>
    <t>Hire of Venues</t>
  </si>
  <si>
    <t>Stationery/Printing</t>
  </si>
  <si>
    <t xml:space="preserve"> </t>
  </si>
  <si>
    <t>Postage/Publicity/Tel/Travel</t>
  </si>
  <si>
    <t>J</t>
  </si>
  <si>
    <t>Speakers Fees</t>
  </si>
  <si>
    <t>Insurance/CLA</t>
  </si>
  <si>
    <t>L</t>
  </si>
  <si>
    <t>Capitation/Beacon/D. Mail</t>
  </si>
  <si>
    <t>Consumables</t>
  </si>
  <si>
    <t>N</t>
  </si>
  <si>
    <t>Assets &lt;£100</t>
  </si>
  <si>
    <t>O</t>
  </si>
  <si>
    <t>Assets&gt;£100</t>
  </si>
  <si>
    <t>R</t>
  </si>
  <si>
    <t>Transfer/Cash out</t>
  </si>
  <si>
    <t>S</t>
  </si>
  <si>
    <t>Hook/GL Teas</t>
  </si>
  <si>
    <t>Paypal charges</t>
  </si>
  <si>
    <t>Surplus of Receipts over Payments</t>
  </si>
  <si>
    <t>Bank at start of year</t>
  </si>
  <si>
    <t>Social Correction</t>
  </si>
  <si>
    <t>Transfer in/out of Savings Acc.</t>
  </si>
  <si>
    <t>Total</t>
  </si>
  <si>
    <t>Savings interest to date</t>
  </si>
  <si>
    <t>Savings Account at start</t>
  </si>
  <si>
    <t>Input/Output</t>
  </si>
  <si>
    <t>Total Savings</t>
  </si>
  <si>
    <t>Paypal account</t>
  </si>
  <si>
    <t>Total Funds Available</t>
  </si>
  <si>
    <t>Current account</t>
  </si>
  <si>
    <t>Add back unpresented payments</t>
  </si>
  <si>
    <t>Total cash at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</si>
</sst>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8" fontId="1" fillId="0" borderId="0" xfId="0" applyNumberFormat="1" applyFont="1"/>
    <xf numFmtId="0" fontId="1" fillId="0" borderId="1" xfId="0" applyFont="1" applyBorder="1"/>
    <xf numFmtId="4" fontId="0" fillId="0" borderId="0" xfId="0" applyNumberFormat="1"/>
    <xf numFmtId="2" fontId="0" fillId="0" borderId="0" xfId="0" applyNumberFormat="1"/>
    <xf numFmtId="4" fontId="0" fillId="0" borderId="1" xfId="0" applyNumberFormat="1" applyBorder="1"/>
    <xf numFmtId="2" fontId="0" fillId="0" borderId="1" xfId="0" applyNumberFormat="1" applyBorder="1"/>
    <xf numFmtId="2" fontId="0" fillId="0" borderId="2" xfId="0" applyNumberFormat="1" applyBorder="1"/>
    <xf numFmtId="4" fontId="0" fillId="0" borderId="2" xfId="0" applyNumberForma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ese\OneDrive\Documents\U3A\Current%20U3A%20docs\Docs%20201920\201920%20Group%20Data\U3A%20group%20data%202019-20%20Feb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by month"/>
      <sheetName val="Exp by month"/>
      <sheetName val="2nd Statement"/>
      <sheetName val="Budget Possibilities"/>
      <sheetName val="Social "/>
      <sheetName val="Sheet2"/>
      <sheetName val="Bank rec"/>
      <sheetName val="Venue contacts"/>
      <sheetName val="Group venue costs"/>
      <sheetName val="Venue payments"/>
      <sheetName val="Group analysis"/>
      <sheetName val="Sheet1"/>
      <sheetName val="Soc statement"/>
    </sheetNames>
    <sheetDataSet>
      <sheetData sheetId="0">
        <row r="65">
          <cell r="F65">
            <v>13242.5</v>
          </cell>
          <cell r="G65">
            <v>0</v>
          </cell>
          <cell r="H65">
            <v>0</v>
          </cell>
          <cell r="I65">
            <v>0</v>
          </cell>
          <cell r="J65">
            <v>15900</v>
          </cell>
        </row>
      </sheetData>
      <sheetData sheetId="1">
        <row r="113">
          <cell r="G113">
            <v>15355.349999999999</v>
          </cell>
          <cell r="H113">
            <v>1868.18</v>
          </cell>
          <cell r="I113">
            <v>212.38000000000002</v>
          </cell>
          <cell r="J113">
            <v>225</v>
          </cell>
          <cell r="K113">
            <v>120</v>
          </cell>
          <cell r="L113">
            <v>1356.7</v>
          </cell>
          <cell r="M113">
            <v>146.18</v>
          </cell>
          <cell r="N113">
            <v>162</v>
          </cell>
          <cell r="O113">
            <v>124.98</v>
          </cell>
          <cell r="P113">
            <v>0</v>
          </cell>
          <cell r="Q113">
            <v>261.37</v>
          </cell>
        </row>
      </sheetData>
      <sheetData sheetId="2"/>
      <sheetData sheetId="3"/>
      <sheetData sheetId="4">
        <row r="2">
          <cell r="D2">
            <v>3880.59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5B4D-100E-4BD3-BD6A-2DD99E762AE8}">
  <dimension ref="A1:M46"/>
  <sheetViews>
    <sheetView tabSelected="1" workbookViewId="0">
      <selection activeCell="O4" sqref="O4"/>
    </sheetView>
  </sheetViews>
  <sheetFormatPr defaultRowHeight="15" x14ac:dyDescent="0.25"/>
  <cols>
    <col min="1" max="1" width="3.42578125" customWidth="1"/>
    <col min="7" max="7" width="11.85546875" customWidth="1"/>
    <col min="8" max="8" width="4" customWidth="1"/>
    <col min="11" max="11" width="2" customWidth="1"/>
  </cols>
  <sheetData>
    <row r="1" spans="1:13" ht="18.75" x14ac:dyDescent="0.3">
      <c r="B1" s="1" t="s">
        <v>0</v>
      </c>
      <c r="E1" s="1" t="s">
        <v>1</v>
      </c>
      <c r="F1" s="2"/>
      <c r="G1" s="2"/>
      <c r="H1" s="2"/>
      <c r="I1" s="1" t="s">
        <v>2</v>
      </c>
      <c r="J1" s="1"/>
      <c r="K1" s="1"/>
      <c r="L1" s="1" t="s">
        <v>3</v>
      </c>
      <c r="M1" s="1"/>
    </row>
    <row r="2" spans="1:13" ht="18.75" x14ac:dyDescent="0.3">
      <c r="B2" s="1" t="s">
        <v>4</v>
      </c>
    </row>
    <row r="3" spans="1:13" x14ac:dyDescent="0.25">
      <c r="B3" s="2" t="s">
        <v>5</v>
      </c>
      <c r="E3" s="3">
        <v>43890</v>
      </c>
      <c r="I3" s="3">
        <v>43982</v>
      </c>
      <c r="L3" s="3">
        <v>43982</v>
      </c>
    </row>
    <row r="4" spans="1:13" x14ac:dyDescent="0.25">
      <c r="B4" s="2"/>
      <c r="E4" s="3"/>
    </row>
    <row r="5" spans="1:13" x14ac:dyDescent="0.25">
      <c r="B5" s="2" t="s">
        <v>6</v>
      </c>
      <c r="E5" s="4">
        <v>40</v>
      </c>
      <c r="I5" s="5">
        <v>40</v>
      </c>
      <c r="L5" s="5">
        <v>40</v>
      </c>
    </row>
    <row r="6" spans="1:13" ht="15.75" thickBot="1" x14ac:dyDescent="0.3">
      <c r="B6" s="6" t="s">
        <v>7</v>
      </c>
      <c r="E6" t="s">
        <v>8</v>
      </c>
      <c r="I6" t="s">
        <v>8</v>
      </c>
      <c r="L6" t="s">
        <v>8</v>
      </c>
    </row>
    <row r="7" spans="1:13" ht="15.75" thickTop="1" x14ac:dyDescent="0.25">
      <c r="A7" t="s">
        <v>9</v>
      </c>
      <c r="B7" t="s">
        <v>10</v>
      </c>
      <c r="E7" s="7">
        <f>+'[1]Income by month'!F65</f>
        <v>13242.5</v>
      </c>
      <c r="F7" s="7"/>
      <c r="G7" s="7"/>
      <c r="I7" s="8">
        <v>32000</v>
      </c>
      <c r="L7" s="8">
        <v>28000</v>
      </c>
    </row>
    <row r="8" spans="1:13" x14ac:dyDescent="0.25">
      <c r="A8" t="s">
        <v>11</v>
      </c>
      <c r="B8" t="s">
        <v>12</v>
      </c>
      <c r="E8" s="7">
        <f>+'[1]Income by month'!G65</f>
        <v>0</v>
      </c>
      <c r="F8" s="7"/>
      <c r="G8" s="7"/>
      <c r="I8" s="8">
        <v>300</v>
      </c>
      <c r="L8" s="8">
        <v>300</v>
      </c>
    </row>
    <row r="9" spans="1:13" x14ac:dyDescent="0.25">
      <c r="A9" t="s">
        <v>13</v>
      </c>
      <c r="B9" t="s">
        <v>14</v>
      </c>
      <c r="E9" s="7">
        <f>+'[1]Income by month'!H65</f>
        <v>0</v>
      </c>
      <c r="F9" s="7"/>
      <c r="G9" s="7"/>
      <c r="I9" s="8">
        <v>5300</v>
      </c>
      <c r="L9" s="8">
        <v>4500</v>
      </c>
    </row>
    <row r="10" spans="1:13" x14ac:dyDescent="0.25">
      <c r="A10" t="s">
        <v>15</v>
      </c>
      <c r="B10" t="s">
        <v>16</v>
      </c>
      <c r="E10" s="8">
        <f>+'[1]Income by month'!I65</f>
        <v>0</v>
      </c>
      <c r="F10" s="7"/>
      <c r="G10" s="7"/>
      <c r="I10" s="8">
        <v>200</v>
      </c>
      <c r="L10" s="8">
        <v>200</v>
      </c>
    </row>
    <row r="11" spans="1:13" x14ac:dyDescent="0.25">
      <c r="A11" t="s">
        <v>17</v>
      </c>
      <c r="B11" t="s">
        <v>18</v>
      </c>
      <c r="E11" s="7">
        <f>+'[1]Income by month'!J65</f>
        <v>15900</v>
      </c>
      <c r="F11" s="7"/>
      <c r="G11" s="7"/>
      <c r="I11" s="8">
        <v>0</v>
      </c>
      <c r="L11" s="8">
        <v>0</v>
      </c>
    </row>
    <row r="12" spans="1:13" ht="15.75" thickBot="1" x14ac:dyDescent="0.3">
      <c r="E12" s="7"/>
      <c r="F12" s="9">
        <f>SUM(E7:E11)</f>
        <v>29142.5</v>
      </c>
      <c r="G12" s="7"/>
      <c r="J12" s="10">
        <f>SUM(I7:I11)</f>
        <v>37800</v>
      </c>
      <c r="M12" s="10">
        <f>SUM(L7:L11)</f>
        <v>33000</v>
      </c>
    </row>
    <row r="13" spans="1:13" ht="15.75" thickTop="1" x14ac:dyDescent="0.25">
      <c r="B13" s="2" t="s">
        <v>19</v>
      </c>
      <c r="E13" s="7"/>
      <c r="F13" s="7"/>
      <c r="G13" s="7"/>
    </row>
    <row r="14" spans="1:13" x14ac:dyDescent="0.25">
      <c r="A14" t="s">
        <v>20</v>
      </c>
      <c r="B14" t="s">
        <v>21</v>
      </c>
      <c r="E14" s="7">
        <f>+'[1]Exp by month'!G113</f>
        <v>15355.349999999999</v>
      </c>
      <c r="F14" s="7"/>
      <c r="G14" s="7"/>
      <c r="I14" s="8">
        <v>26000</v>
      </c>
      <c r="L14" s="8">
        <v>26000</v>
      </c>
    </row>
    <row r="15" spans="1:13" x14ac:dyDescent="0.25">
      <c r="A15" t="s">
        <v>11</v>
      </c>
      <c r="B15" t="s">
        <v>22</v>
      </c>
      <c r="E15" s="7">
        <f>+'[1]Exp by month'!H113</f>
        <v>1868.18</v>
      </c>
      <c r="F15" s="7"/>
      <c r="G15" s="7" t="s">
        <v>23</v>
      </c>
      <c r="I15" s="8">
        <v>800</v>
      </c>
      <c r="L15" s="8">
        <v>1800</v>
      </c>
    </row>
    <row r="16" spans="1:13" x14ac:dyDescent="0.25">
      <c r="A16" t="s">
        <v>13</v>
      </c>
      <c r="B16" t="s">
        <v>24</v>
      </c>
      <c r="E16" s="7">
        <f>+'[1]Exp by month'!I113</f>
        <v>212.38000000000002</v>
      </c>
      <c r="F16" s="7"/>
      <c r="G16" s="7" t="s">
        <v>23</v>
      </c>
      <c r="I16" s="8">
        <v>500</v>
      </c>
      <c r="L16" s="8">
        <v>500</v>
      </c>
    </row>
    <row r="17" spans="1:13" x14ac:dyDescent="0.25">
      <c r="A17" t="s">
        <v>25</v>
      </c>
      <c r="B17" t="s">
        <v>26</v>
      </c>
      <c r="E17" s="7">
        <f>+'[1]Exp by month'!J113</f>
        <v>225</v>
      </c>
      <c r="F17" s="7"/>
      <c r="G17" s="7" t="s">
        <v>23</v>
      </c>
      <c r="I17" s="8">
        <v>610</v>
      </c>
      <c r="L17" s="8">
        <v>610</v>
      </c>
    </row>
    <row r="18" spans="1:13" x14ac:dyDescent="0.25">
      <c r="A18" t="s">
        <v>15</v>
      </c>
      <c r="B18" t="s">
        <v>27</v>
      </c>
      <c r="E18" s="7">
        <f>+'[1]Exp by month'!K113</f>
        <v>120</v>
      </c>
      <c r="F18" s="7"/>
      <c r="G18" s="7" t="s">
        <v>23</v>
      </c>
      <c r="I18" s="8">
        <v>150</v>
      </c>
      <c r="L18" s="8">
        <v>150</v>
      </c>
    </row>
    <row r="19" spans="1:13" x14ac:dyDescent="0.25">
      <c r="A19" t="s">
        <v>28</v>
      </c>
      <c r="B19" t="s">
        <v>29</v>
      </c>
      <c r="E19" s="7">
        <f>+'[1]Exp by month'!L113</f>
        <v>1356.7</v>
      </c>
      <c r="F19" s="7"/>
      <c r="G19" s="7" t="s">
        <v>23</v>
      </c>
      <c r="I19" s="8">
        <v>4000</v>
      </c>
      <c r="L19" s="8">
        <v>3500</v>
      </c>
    </row>
    <row r="20" spans="1:13" x14ac:dyDescent="0.25">
      <c r="A20" t="s">
        <v>17</v>
      </c>
      <c r="B20" t="s">
        <v>30</v>
      </c>
      <c r="E20" s="7">
        <f>+'[1]Exp by month'!M113</f>
        <v>146.18</v>
      </c>
      <c r="F20" s="7"/>
      <c r="G20" s="7" t="s">
        <v>23</v>
      </c>
      <c r="I20" s="8">
        <v>1000</v>
      </c>
      <c r="L20" s="8">
        <v>1000</v>
      </c>
    </row>
    <row r="21" spans="1:13" x14ac:dyDescent="0.25">
      <c r="A21" t="s">
        <v>31</v>
      </c>
      <c r="B21" t="s">
        <v>32</v>
      </c>
      <c r="E21" s="7">
        <f>+'[1]Exp by month'!N113</f>
        <v>162</v>
      </c>
      <c r="F21" s="7"/>
      <c r="G21" s="7"/>
      <c r="I21" s="8">
        <v>200</v>
      </c>
      <c r="L21" s="8">
        <v>200</v>
      </c>
    </row>
    <row r="22" spans="1:13" x14ac:dyDescent="0.25">
      <c r="A22" t="s">
        <v>33</v>
      </c>
      <c r="B22" t="s">
        <v>34</v>
      </c>
      <c r="E22" s="7">
        <f>+'[1]Exp by month'!O113</f>
        <v>124.98</v>
      </c>
      <c r="F22" s="7"/>
      <c r="G22" s="7"/>
      <c r="I22" s="8">
        <v>700</v>
      </c>
      <c r="L22" s="8">
        <v>700</v>
      </c>
    </row>
    <row r="23" spans="1:13" x14ac:dyDescent="0.25">
      <c r="A23" t="s">
        <v>35</v>
      </c>
      <c r="B23" t="s">
        <v>36</v>
      </c>
      <c r="E23" s="7">
        <f>+'[1]Exp by month'!P113</f>
        <v>0</v>
      </c>
      <c r="F23" s="7"/>
      <c r="G23" s="7"/>
      <c r="I23" s="8">
        <v>0</v>
      </c>
      <c r="L23" s="8">
        <v>0</v>
      </c>
    </row>
    <row r="24" spans="1:13" x14ac:dyDescent="0.25">
      <c r="A24" t="s">
        <v>37</v>
      </c>
      <c r="B24" t="s">
        <v>38</v>
      </c>
      <c r="E24" s="7">
        <f>+'[1]Exp by month'!Q113</f>
        <v>261.37</v>
      </c>
      <c r="F24" s="7"/>
      <c r="G24" s="7"/>
      <c r="I24" s="8">
        <v>400</v>
      </c>
      <c r="L24" s="8">
        <v>400</v>
      </c>
    </row>
    <row r="25" spans="1:13" x14ac:dyDescent="0.25">
      <c r="B25" t="s">
        <v>39</v>
      </c>
      <c r="E25" s="7"/>
      <c r="F25" s="7"/>
      <c r="G25" s="7"/>
      <c r="I25" s="8"/>
      <c r="L25" s="8">
        <v>400</v>
      </c>
    </row>
    <row r="26" spans="1:13" ht="15.75" thickBot="1" x14ac:dyDescent="0.3">
      <c r="E26" s="7"/>
      <c r="F26" s="9">
        <f>SUM(E14:E24)</f>
        <v>19832.14</v>
      </c>
      <c r="G26" s="7"/>
      <c r="I26" s="8"/>
      <c r="J26" s="10">
        <f>SUM(I14:I24)</f>
        <v>34360</v>
      </c>
      <c r="L26" s="8"/>
      <c r="M26" s="10">
        <f>SUM(L14:L25)</f>
        <v>35260</v>
      </c>
    </row>
    <row r="27" spans="1:13" ht="15.75" thickTop="1" x14ac:dyDescent="0.25">
      <c r="E27" s="7"/>
      <c r="F27" s="7"/>
      <c r="G27" s="7" t="s">
        <v>23</v>
      </c>
      <c r="I27" s="8"/>
      <c r="L27" s="8"/>
    </row>
    <row r="28" spans="1:13" ht="15.75" thickBot="1" x14ac:dyDescent="0.3">
      <c r="B28" s="2" t="s">
        <v>40</v>
      </c>
      <c r="E28" s="7"/>
      <c r="F28" s="9">
        <f>F12-F26</f>
        <v>9310.36</v>
      </c>
      <c r="G28" s="7"/>
      <c r="I28" s="8"/>
      <c r="J28" s="10">
        <f>J12-J26</f>
        <v>3440</v>
      </c>
      <c r="L28" s="8"/>
      <c r="M28" s="10">
        <f>M12-M26</f>
        <v>-2260</v>
      </c>
    </row>
    <row r="29" spans="1:13" ht="16.5" thickTop="1" thickBot="1" x14ac:dyDescent="0.3">
      <c r="B29" t="s">
        <v>41</v>
      </c>
      <c r="E29" s="7"/>
      <c r="F29" s="9">
        <v>12910.29</v>
      </c>
      <c r="G29" s="7"/>
      <c r="I29" s="8"/>
      <c r="J29" s="11">
        <v>12910.29</v>
      </c>
      <c r="L29" s="8"/>
      <c r="M29" s="11">
        <v>12910.29</v>
      </c>
    </row>
    <row r="30" spans="1:13" ht="16.5" thickTop="1" thickBot="1" x14ac:dyDescent="0.3">
      <c r="B30" t="s">
        <v>42</v>
      </c>
      <c r="E30" s="7"/>
      <c r="F30" s="9">
        <f>+'[1]Social '!D2</f>
        <v>3880.59</v>
      </c>
      <c r="G30" s="7"/>
      <c r="I30" s="8"/>
      <c r="J30" s="8">
        <v>0</v>
      </c>
      <c r="L30" s="8"/>
      <c r="M30" s="8">
        <v>0</v>
      </c>
    </row>
    <row r="31" spans="1:13" ht="16.5" thickTop="1" thickBot="1" x14ac:dyDescent="0.3">
      <c r="B31" t="s">
        <v>43</v>
      </c>
      <c r="E31" s="7"/>
      <c r="F31" s="9">
        <v>0</v>
      </c>
      <c r="G31" s="7"/>
      <c r="J31" s="8">
        <v>0</v>
      </c>
      <c r="M31" s="8">
        <v>0</v>
      </c>
    </row>
    <row r="32" spans="1:13" ht="16.5" thickTop="1" thickBot="1" x14ac:dyDescent="0.3">
      <c r="B32" t="s">
        <v>44</v>
      </c>
      <c r="E32" s="7"/>
      <c r="F32" s="9">
        <f>F28+F29+F31+F30</f>
        <v>26101.24</v>
      </c>
      <c r="G32" s="7"/>
      <c r="J32" s="11">
        <f>J28+J29+J31+J30</f>
        <v>16350.29</v>
      </c>
      <c r="M32" s="11">
        <f>M28+M29+M31+M30</f>
        <v>10650.29</v>
      </c>
    </row>
    <row r="33" spans="2:13" ht="15.75" thickTop="1" x14ac:dyDescent="0.25">
      <c r="B33" s="2"/>
      <c r="E33" s="7"/>
      <c r="F33" s="7"/>
      <c r="G33" s="7"/>
    </row>
    <row r="34" spans="2:13" x14ac:dyDescent="0.25">
      <c r="B34" s="2" t="s">
        <v>45</v>
      </c>
      <c r="E34" s="7"/>
      <c r="F34" s="7">
        <f>0.36+0.33+0.35+0.35+0.34+0.37+0.32+0.35+0.36</f>
        <v>3.13</v>
      </c>
      <c r="G34" s="7"/>
      <c r="J34" s="8">
        <v>5</v>
      </c>
      <c r="M34" s="8">
        <v>5</v>
      </c>
    </row>
    <row r="35" spans="2:13" x14ac:dyDescent="0.25">
      <c r="B35" t="s">
        <v>46</v>
      </c>
      <c r="E35" s="7"/>
      <c r="F35" s="7">
        <v>8265.93</v>
      </c>
      <c r="G35" s="7"/>
      <c r="J35" s="8">
        <v>8265.93</v>
      </c>
      <c r="M35" s="8">
        <v>8265.93</v>
      </c>
    </row>
    <row r="36" spans="2:13" x14ac:dyDescent="0.25">
      <c r="B36" t="s">
        <v>47</v>
      </c>
      <c r="E36" s="7"/>
      <c r="F36" s="7">
        <v>0</v>
      </c>
      <c r="G36" s="7"/>
      <c r="J36" s="8">
        <v>0</v>
      </c>
      <c r="M36" s="8">
        <v>0</v>
      </c>
    </row>
    <row r="37" spans="2:13" ht="15.75" thickBot="1" x14ac:dyDescent="0.3">
      <c r="B37" s="2" t="s">
        <v>48</v>
      </c>
      <c r="E37" s="7"/>
      <c r="F37" s="9">
        <f>F34+F35+F36</f>
        <v>8269.06</v>
      </c>
      <c r="G37" s="7"/>
      <c r="J37" s="10">
        <f>J34+J35+J36</f>
        <v>8270.93</v>
      </c>
      <c r="M37" s="10">
        <f>M34+M35+M36</f>
        <v>8270.93</v>
      </c>
    </row>
    <row r="38" spans="2:13" ht="15.75" thickTop="1" x14ac:dyDescent="0.25">
      <c r="B38" s="2"/>
      <c r="E38" s="7"/>
      <c r="F38" s="7"/>
      <c r="G38" s="7"/>
      <c r="J38" s="8"/>
      <c r="M38" s="8"/>
    </row>
    <row r="39" spans="2:13" ht="15.75" thickBot="1" x14ac:dyDescent="0.3">
      <c r="B39" s="2" t="s">
        <v>49</v>
      </c>
      <c r="E39" s="7"/>
      <c r="F39" s="9">
        <v>111.82</v>
      </c>
      <c r="G39" s="7"/>
      <c r="J39" s="8"/>
      <c r="M39" s="8"/>
    </row>
    <row r="40" spans="2:13" ht="16.5" thickTop="1" thickBot="1" x14ac:dyDescent="0.3">
      <c r="B40" s="2"/>
      <c r="E40" s="7"/>
      <c r="F40" s="7"/>
      <c r="G40" s="7"/>
      <c r="J40" s="8"/>
      <c r="M40" s="8"/>
    </row>
    <row r="41" spans="2:13" ht="16.5" thickTop="1" thickBot="1" x14ac:dyDescent="0.3">
      <c r="B41" s="2" t="s">
        <v>50</v>
      </c>
      <c r="E41" s="7"/>
      <c r="F41" s="12">
        <f>F32+F37+F39</f>
        <v>34482.120000000003</v>
      </c>
      <c r="G41" s="7"/>
      <c r="I41" s="8"/>
      <c r="J41" s="11">
        <f>J32+J37</f>
        <v>24621.22</v>
      </c>
      <c r="L41" s="8"/>
      <c r="M41" s="11">
        <f>M32+M37</f>
        <v>18921.22</v>
      </c>
    </row>
    <row r="42" spans="2:13" ht="15.75" thickTop="1" x14ac:dyDescent="0.25">
      <c r="E42" s="7"/>
      <c r="F42" s="7"/>
      <c r="G42" s="7"/>
    </row>
    <row r="43" spans="2:13" x14ac:dyDescent="0.25">
      <c r="C43" s="2" t="s">
        <v>51</v>
      </c>
      <c r="E43" s="7"/>
      <c r="F43" s="7"/>
      <c r="G43" s="4">
        <f>F32</f>
        <v>26101.24</v>
      </c>
    </row>
    <row r="44" spans="2:13" ht="15.75" thickBot="1" x14ac:dyDescent="0.3">
      <c r="C44" t="s">
        <v>52</v>
      </c>
      <c r="E44" s="7"/>
      <c r="F44" s="7"/>
      <c r="G44" s="4">
        <f>25.49+235.82</f>
        <v>261.31</v>
      </c>
    </row>
    <row r="45" spans="2:13" ht="16.5" thickTop="1" thickBot="1" x14ac:dyDescent="0.3">
      <c r="C45" t="s">
        <v>53</v>
      </c>
      <c r="E45" s="7"/>
      <c r="F45" s="7"/>
      <c r="G45" s="13">
        <f>G43+G44</f>
        <v>26362.550000000003</v>
      </c>
    </row>
    <row r="46" spans="2:13" ht="15.75" thickTop="1" x14ac:dyDescent="0.25">
      <c r="E46" s="7"/>
      <c r="F46" s="7"/>
      <c r="G46" s="7"/>
    </row>
  </sheetData>
  <pageMargins left="0.2" right="0.2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Seamour</dc:creator>
  <cp:lastModifiedBy>Janet</cp:lastModifiedBy>
  <cp:lastPrinted>2020-02-29T11:22:01Z</cp:lastPrinted>
  <dcterms:created xsi:type="dcterms:W3CDTF">2020-02-29T11:06:17Z</dcterms:created>
  <dcterms:modified xsi:type="dcterms:W3CDTF">2020-03-15T12:05:52Z</dcterms:modified>
</cp:coreProperties>
</file>